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775" windowHeight="93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'Feuil1'!$A$1:$M$46</definedName>
  </definedNames>
  <calcPr fullCalcOnLoad="1"/>
</workbook>
</file>

<file path=xl/sharedStrings.xml><?xml version="1.0" encoding="utf-8"?>
<sst xmlns="http://schemas.openxmlformats.org/spreadsheetml/2006/main" count="78" uniqueCount="49">
  <si>
    <t>Rendements d'orge en boisseau par trois acres</t>
  </si>
  <si>
    <t>Lieu - Année</t>
  </si>
  <si>
    <t>Lignée</t>
  </si>
  <si>
    <t>1 - 1931</t>
  </si>
  <si>
    <t>1 - 1932</t>
  </si>
  <si>
    <t>2 - 1931</t>
  </si>
  <si>
    <t>2 - 1932</t>
  </si>
  <si>
    <t>3 - 1931</t>
  </si>
  <si>
    <t>3 - 1932</t>
  </si>
  <si>
    <t>4 - 1931</t>
  </si>
  <si>
    <t>4 - 1932</t>
  </si>
  <si>
    <t>5 - 1931</t>
  </si>
  <si>
    <t>5 - 1932</t>
  </si>
  <si>
    <t>6 - 1931</t>
  </si>
  <si>
    <t>6 - 1932</t>
  </si>
  <si>
    <t>Manchuria</t>
  </si>
  <si>
    <t>Svansota</t>
  </si>
  <si>
    <t>Velvet</t>
  </si>
  <si>
    <t>Trebi</t>
  </si>
  <si>
    <t>Peatland</t>
  </si>
  <si>
    <t>Effectif total</t>
  </si>
  <si>
    <t>Rendement moyen</t>
  </si>
  <si>
    <t>Somme des carrés des écarts</t>
  </si>
  <si>
    <t>Variance</t>
  </si>
  <si>
    <t>Ecart type</t>
  </si>
  <si>
    <t>Tableau Lignée * Lieu</t>
  </si>
  <si>
    <t>1</t>
  </si>
  <si>
    <t>2</t>
  </si>
  <si>
    <t>3</t>
  </si>
  <si>
    <t>4</t>
  </si>
  <si>
    <t>5</t>
  </si>
  <si>
    <t>6</t>
  </si>
  <si>
    <t>Total</t>
  </si>
  <si>
    <t>Tableau Lignée * Année</t>
  </si>
  <si>
    <t>1931</t>
  </si>
  <si>
    <t>1932</t>
  </si>
  <si>
    <t>Tableau Année * Lieu</t>
  </si>
  <si>
    <t>Année</t>
  </si>
  <si>
    <t>ANOVA</t>
  </si>
  <si>
    <t>Carrés</t>
  </si>
  <si>
    <t>ddl</t>
  </si>
  <si>
    <t>Interaction</t>
  </si>
  <si>
    <t>variance</t>
  </si>
  <si>
    <t>F</t>
  </si>
  <si>
    <t>p-value</t>
  </si>
  <si>
    <t>Lieu</t>
  </si>
  <si>
    <t>Lignée * Lieu</t>
  </si>
  <si>
    <t>Lignée * Année</t>
  </si>
  <si>
    <t>Année * Lieu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</si>
</sst>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.000000\ _F_-;\-* #,##0.000000\ _F_-;_-* &quot;-&quot;??\ _F_-;_-@_-"/>
    <numFmt numFmtId="174" formatCode="_-* #,##0.0\ _F_-;\-* #,##0.0\ _F_-;_-* &quot;-&quot;?\ _F_-;_-@_-"/>
  </numFmts>
  <fonts count="2"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2" fontId="1" fillId="0" borderId="0" xfId="15" applyNumberFormat="1" applyFont="1" applyAlignment="1">
      <alignment horizontal="left"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0" fillId="0" borderId="0" xfId="15" applyNumberFormat="1" applyAlignment="1">
      <alignment/>
    </xf>
    <xf numFmtId="172" fontId="1" fillId="0" borderId="0" xfId="15" applyNumberFormat="1" applyFont="1" applyAlignment="1" quotePrefix="1">
      <alignment horizontal="center"/>
    </xf>
    <xf numFmtId="172" fontId="0" fillId="0" borderId="0" xfId="15" applyNumberFormat="1" applyFont="1" applyAlignment="1">
      <alignment horizontal="center"/>
    </xf>
    <xf numFmtId="172" fontId="1" fillId="0" borderId="0" xfId="15" applyNumberFormat="1" applyFont="1" applyAlignment="1" quotePrefix="1">
      <alignment horizontal="left"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172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22">
      <selection activeCell="A1" sqref="A1"/>
    </sheetView>
  </sheetViews>
  <sheetFormatPr defaultColWidth="12" defaultRowHeight="11.25"/>
  <cols>
    <col min="1" max="1" width="12" style="1" customWidth="1"/>
    <col min="2" max="16384" width="12" style="4" customWidth="1"/>
  </cols>
  <sheetData>
    <row r="1" s="2" customFormat="1" ht="11.25">
      <c r="A1" s="1" t="s">
        <v>0</v>
      </c>
    </row>
    <row r="2" spans="2:13" ht="11.2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11.25">
      <c r="A3" s="1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11.25">
      <c r="A4" s="1" t="s">
        <v>15</v>
      </c>
      <c r="B4" s="4">
        <v>81</v>
      </c>
      <c r="C4" s="4">
        <v>80.7</v>
      </c>
      <c r="D4" s="4">
        <v>146.6</v>
      </c>
      <c r="E4" s="4">
        <v>100.4</v>
      </c>
      <c r="F4" s="4">
        <v>82.3</v>
      </c>
      <c r="G4" s="4">
        <v>103.1</v>
      </c>
      <c r="H4" s="4">
        <v>119.8</v>
      </c>
      <c r="I4" s="4">
        <v>98.9</v>
      </c>
      <c r="J4" s="4">
        <v>98.9</v>
      </c>
      <c r="K4" s="4">
        <v>66.4</v>
      </c>
      <c r="L4" s="4">
        <v>86.9</v>
      </c>
      <c r="M4" s="4">
        <v>67.7</v>
      </c>
    </row>
    <row r="5" spans="1:13" ht="11.25">
      <c r="A5" s="1" t="s">
        <v>16</v>
      </c>
      <c r="B5" s="4">
        <v>105.4</v>
      </c>
      <c r="C5" s="4">
        <v>82.3</v>
      </c>
      <c r="D5" s="4">
        <v>142</v>
      </c>
      <c r="E5" s="4">
        <v>115.5</v>
      </c>
      <c r="F5" s="4">
        <v>77.3</v>
      </c>
      <c r="G5" s="4">
        <v>105.1</v>
      </c>
      <c r="H5" s="4">
        <v>121.4</v>
      </c>
      <c r="I5" s="4">
        <v>61.9</v>
      </c>
      <c r="J5" s="4">
        <v>89</v>
      </c>
      <c r="K5" s="4">
        <v>49.9</v>
      </c>
      <c r="L5" s="4">
        <v>77.1</v>
      </c>
      <c r="M5" s="4">
        <v>66.7</v>
      </c>
    </row>
    <row r="6" spans="1:13" ht="11.25">
      <c r="A6" s="1" t="s">
        <v>17</v>
      </c>
      <c r="B6" s="4">
        <v>119.7</v>
      </c>
      <c r="C6" s="4">
        <v>80.4</v>
      </c>
      <c r="D6" s="4">
        <v>150.7</v>
      </c>
      <c r="E6" s="4">
        <v>112.2</v>
      </c>
      <c r="F6" s="4">
        <v>78.4</v>
      </c>
      <c r="G6" s="4">
        <v>116.5</v>
      </c>
      <c r="H6" s="4">
        <v>124</v>
      </c>
      <c r="I6" s="4">
        <v>96.2</v>
      </c>
      <c r="J6" s="4">
        <v>69.1</v>
      </c>
      <c r="K6" s="4">
        <v>96.7</v>
      </c>
      <c r="L6" s="4">
        <v>78.9</v>
      </c>
      <c r="M6" s="4">
        <v>67.4</v>
      </c>
    </row>
    <row r="7" spans="1:13" ht="11.25">
      <c r="A7" s="1" t="s">
        <v>18</v>
      </c>
      <c r="B7" s="4">
        <v>109.7</v>
      </c>
      <c r="C7" s="4">
        <v>87.2</v>
      </c>
      <c r="D7" s="4">
        <v>191.5</v>
      </c>
      <c r="E7" s="4">
        <v>147.7</v>
      </c>
      <c r="F7" s="4">
        <v>131.3</v>
      </c>
      <c r="G7" s="4">
        <v>139.9</v>
      </c>
      <c r="H7" s="4">
        <v>140.8</v>
      </c>
      <c r="I7" s="4">
        <v>125.5</v>
      </c>
      <c r="J7" s="4">
        <v>89.3</v>
      </c>
      <c r="K7" s="4">
        <v>61.9</v>
      </c>
      <c r="L7" s="4">
        <v>101.8</v>
      </c>
      <c r="M7" s="4">
        <v>91.8</v>
      </c>
    </row>
    <row r="8" spans="1:13" ht="11.25">
      <c r="A8" s="1" t="s">
        <v>19</v>
      </c>
      <c r="B8" s="4">
        <v>98.3</v>
      </c>
      <c r="C8" s="4">
        <v>84.2</v>
      </c>
      <c r="D8" s="4">
        <v>145.7</v>
      </c>
      <c r="E8" s="4">
        <v>108.1</v>
      </c>
      <c r="F8" s="4">
        <v>89.6</v>
      </c>
      <c r="G8" s="4">
        <v>129.6</v>
      </c>
      <c r="H8" s="4">
        <v>124.8</v>
      </c>
      <c r="I8" s="4">
        <v>75.7</v>
      </c>
      <c r="J8" s="4">
        <v>104.1</v>
      </c>
      <c r="K8" s="4">
        <v>80.3</v>
      </c>
      <c r="L8" s="4">
        <v>96</v>
      </c>
      <c r="M8" s="4">
        <v>94.1</v>
      </c>
    </row>
    <row r="10" spans="1:4" ht="11.25">
      <c r="A10" s="2" t="s">
        <v>20</v>
      </c>
      <c r="B10" s="3"/>
      <c r="D10" s="4">
        <f>COUNT(B4:M8)</f>
        <v>60</v>
      </c>
    </row>
    <row r="11" spans="1:4" ht="11.25">
      <c r="A11" s="2" t="s">
        <v>21</v>
      </c>
      <c r="B11" s="3"/>
      <c r="D11" s="4">
        <f>AVERAGE(B4:M8)</f>
        <v>101.09</v>
      </c>
    </row>
    <row r="12" spans="1:8" ht="11.25">
      <c r="A12" s="2" t="s">
        <v>22</v>
      </c>
      <c r="B12" s="3"/>
      <c r="D12" s="4">
        <f>DEVSQ(B4:M8)</f>
        <v>44732.353999999985</v>
      </c>
      <c r="E12" s="2" t="s">
        <v>23</v>
      </c>
      <c r="F12" s="4">
        <f>D12/(D10-1)</f>
        <v>758.1754915254235</v>
      </c>
      <c r="G12" s="2" t="s">
        <v>24</v>
      </c>
      <c r="H12" s="4">
        <f>SQRT(F12)</f>
        <v>27.534986681046778</v>
      </c>
    </row>
    <row r="14" spans="1:8" ht="11.25">
      <c r="A14" s="10" t="s">
        <v>25</v>
      </c>
      <c r="B14" s="10"/>
      <c r="C14" s="10"/>
      <c r="D14" s="10"/>
      <c r="E14" s="10"/>
      <c r="F14" s="10"/>
      <c r="G14" s="10"/>
      <c r="H14" s="10"/>
    </row>
    <row r="15" spans="1:8" ht="11.25">
      <c r="A15" s="1" t="s">
        <v>2</v>
      </c>
      <c r="B15" s="5" t="s">
        <v>26</v>
      </c>
      <c r="C15" s="5" t="s">
        <v>27</v>
      </c>
      <c r="D15" s="5" t="s">
        <v>28</v>
      </c>
      <c r="E15" s="5" t="s">
        <v>29</v>
      </c>
      <c r="F15" s="5" t="s">
        <v>30</v>
      </c>
      <c r="G15" s="5" t="s">
        <v>31</v>
      </c>
      <c r="H15" s="3" t="s">
        <v>32</v>
      </c>
    </row>
    <row r="16" spans="1:8" ht="11.25">
      <c r="A16" s="1" t="s">
        <v>15</v>
      </c>
      <c r="B16" s="6">
        <f>B4+C4</f>
        <v>161.7</v>
      </c>
      <c r="C16" s="6">
        <f>D4+E4</f>
        <v>247</v>
      </c>
      <c r="D16" s="6">
        <f>F4+G4</f>
        <v>185.39999999999998</v>
      </c>
      <c r="E16" s="6">
        <f>H4+I4</f>
        <v>218.7</v>
      </c>
      <c r="F16" s="6">
        <f>J4+K4</f>
        <v>165.3</v>
      </c>
      <c r="G16" s="4">
        <f>L4+M4</f>
        <v>154.60000000000002</v>
      </c>
      <c r="H16" s="4">
        <f>SUM(B16:G16)</f>
        <v>1132.6999999999998</v>
      </c>
    </row>
    <row r="17" spans="1:8" ht="11.25">
      <c r="A17" s="1" t="s">
        <v>16</v>
      </c>
      <c r="B17" s="6">
        <f>B5+C5</f>
        <v>187.7</v>
      </c>
      <c r="C17" s="6">
        <f>D5+E5</f>
        <v>257.5</v>
      </c>
      <c r="D17" s="6">
        <f>F5+G5</f>
        <v>182.39999999999998</v>
      </c>
      <c r="E17" s="6">
        <f>H5+I5</f>
        <v>183.3</v>
      </c>
      <c r="F17" s="6">
        <f>J5+K5</f>
        <v>138.9</v>
      </c>
      <c r="G17" s="4">
        <f>L5+M5</f>
        <v>143.8</v>
      </c>
      <c r="H17" s="4">
        <f>SUM(B17:G17)</f>
        <v>1093.6</v>
      </c>
    </row>
    <row r="18" spans="1:8" ht="11.25">
      <c r="A18" s="1" t="s">
        <v>17</v>
      </c>
      <c r="B18" s="6">
        <f>B6+C6</f>
        <v>200.10000000000002</v>
      </c>
      <c r="C18" s="6">
        <f>D6+E6</f>
        <v>262.9</v>
      </c>
      <c r="D18" s="6">
        <f>F6+G6</f>
        <v>194.9</v>
      </c>
      <c r="E18" s="6">
        <f>H6+I6</f>
        <v>220.2</v>
      </c>
      <c r="F18" s="6">
        <f>J6+K6</f>
        <v>165.8</v>
      </c>
      <c r="G18" s="4">
        <f>L6+M6</f>
        <v>146.3</v>
      </c>
      <c r="H18" s="4">
        <f>SUM(B18:G18)</f>
        <v>1190.1999999999998</v>
      </c>
    </row>
    <row r="19" spans="1:8" ht="11.25">
      <c r="A19" s="1" t="s">
        <v>18</v>
      </c>
      <c r="B19" s="6">
        <f>B7+C7</f>
        <v>196.9</v>
      </c>
      <c r="C19" s="6">
        <f>D7+E7</f>
        <v>339.2</v>
      </c>
      <c r="D19" s="6">
        <f>F7+G7</f>
        <v>271.20000000000005</v>
      </c>
      <c r="E19" s="6">
        <f>H7+I7</f>
        <v>266.3</v>
      </c>
      <c r="F19" s="6">
        <f>J7+K7</f>
        <v>151.2</v>
      </c>
      <c r="G19" s="4">
        <f>L7+M7</f>
        <v>193.6</v>
      </c>
      <c r="H19" s="4">
        <f>SUM(B19:G19)</f>
        <v>1418.4</v>
      </c>
    </row>
    <row r="20" spans="1:8" ht="11.25">
      <c r="A20" s="1" t="s">
        <v>19</v>
      </c>
      <c r="B20" s="6">
        <f>B8+C8</f>
        <v>182.5</v>
      </c>
      <c r="C20" s="6">
        <f>D8+E8</f>
        <v>253.79999999999998</v>
      </c>
      <c r="D20" s="6">
        <f>F8+G8</f>
        <v>219.2</v>
      </c>
      <c r="E20" s="6">
        <f>H8+I8</f>
        <v>200.5</v>
      </c>
      <c r="F20" s="6">
        <f>J8+K8</f>
        <v>184.39999999999998</v>
      </c>
      <c r="G20" s="4">
        <f>L8+M8</f>
        <v>190.1</v>
      </c>
      <c r="H20" s="4">
        <f>SUM(B20:G20)</f>
        <v>1230.5</v>
      </c>
    </row>
    <row r="21" spans="1:7" ht="11.25">
      <c r="A21" s="3" t="s">
        <v>32</v>
      </c>
      <c r="B21" s="6">
        <f aca="true" t="shared" si="0" ref="B21:G21">SUM(B16:B20)</f>
        <v>928.9</v>
      </c>
      <c r="C21" s="6">
        <f t="shared" si="0"/>
        <v>1360.3999999999999</v>
      </c>
      <c r="D21" s="6">
        <f t="shared" si="0"/>
        <v>1053.1</v>
      </c>
      <c r="E21" s="6">
        <f t="shared" si="0"/>
        <v>1089</v>
      </c>
      <c r="F21" s="6">
        <f t="shared" si="0"/>
        <v>805.6</v>
      </c>
      <c r="G21" s="6">
        <f t="shared" si="0"/>
        <v>828.4000000000001</v>
      </c>
    </row>
    <row r="22" spans="1:2" ht="11.25">
      <c r="A22" s="3"/>
      <c r="B22" s="3"/>
    </row>
    <row r="24" spans="1:4" ht="11.25">
      <c r="A24" s="10" t="s">
        <v>33</v>
      </c>
      <c r="B24" s="10"/>
      <c r="C24" s="10"/>
      <c r="D24" s="10"/>
    </row>
    <row r="25" spans="1:4" ht="11.25">
      <c r="A25" s="1" t="s">
        <v>2</v>
      </c>
      <c r="B25" s="5" t="s">
        <v>34</v>
      </c>
      <c r="C25" s="5" t="s">
        <v>35</v>
      </c>
      <c r="D25" s="3" t="s">
        <v>32</v>
      </c>
    </row>
    <row r="26" spans="1:4" ht="11.25">
      <c r="A26" s="1" t="s">
        <v>15</v>
      </c>
      <c r="B26" s="4">
        <f aca="true" t="shared" si="1" ref="B26:C30">B4+D4+F4+H4+J4+L4</f>
        <v>615.5</v>
      </c>
      <c r="C26" s="4">
        <f t="shared" si="1"/>
        <v>517.2</v>
      </c>
      <c r="D26" s="4">
        <f>SUM(B26:C26)</f>
        <v>1132.7</v>
      </c>
    </row>
    <row r="27" spans="1:4" ht="11.25">
      <c r="A27" s="1" t="s">
        <v>16</v>
      </c>
      <c r="B27" s="4">
        <f t="shared" si="1"/>
        <v>612.2</v>
      </c>
      <c r="C27" s="4">
        <f t="shared" si="1"/>
        <v>481.3999999999999</v>
      </c>
      <c r="D27" s="4">
        <f>SUM(B27:C27)</f>
        <v>1093.6</v>
      </c>
    </row>
    <row r="28" spans="1:4" ht="11.25">
      <c r="A28" s="1" t="s">
        <v>17</v>
      </c>
      <c r="B28" s="4">
        <f t="shared" si="1"/>
        <v>620.8</v>
      </c>
      <c r="C28" s="4">
        <f t="shared" si="1"/>
        <v>569.4</v>
      </c>
      <c r="D28" s="4">
        <f>SUM(B28:C28)</f>
        <v>1190.1999999999998</v>
      </c>
    </row>
    <row r="29" spans="1:4" ht="11.25">
      <c r="A29" s="1" t="s">
        <v>18</v>
      </c>
      <c r="B29" s="4">
        <f t="shared" si="1"/>
        <v>764.3999999999999</v>
      </c>
      <c r="C29" s="4">
        <f t="shared" si="1"/>
        <v>653.9999999999999</v>
      </c>
      <c r="D29" s="4">
        <f>SUM(B29:C29)</f>
        <v>1418.3999999999996</v>
      </c>
    </row>
    <row r="30" spans="1:4" ht="11.25">
      <c r="A30" s="1" t="s">
        <v>19</v>
      </c>
      <c r="B30" s="4">
        <f t="shared" si="1"/>
        <v>658.5</v>
      </c>
      <c r="C30" s="4">
        <f t="shared" si="1"/>
        <v>572</v>
      </c>
      <c r="D30" s="4">
        <f>SUM(B30:C30)</f>
        <v>1230.5</v>
      </c>
    </row>
    <row r="31" spans="1:3" ht="11.25">
      <c r="A31" s="3" t="s">
        <v>32</v>
      </c>
      <c r="B31" s="4">
        <f>SUM(B26:B30)</f>
        <v>3271.3999999999996</v>
      </c>
      <c r="C31" s="4">
        <f>SUM(C26:C30)</f>
        <v>2794</v>
      </c>
    </row>
    <row r="33" spans="1:8" ht="11.25">
      <c r="A33" s="10" t="s">
        <v>36</v>
      </c>
      <c r="B33" s="10"/>
      <c r="C33" s="10"/>
      <c r="D33" s="10"/>
      <c r="E33" s="10"/>
      <c r="F33" s="10"/>
      <c r="G33" s="10"/>
      <c r="H33" s="10"/>
    </row>
    <row r="34" spans="1:8" ht="11.25">
      <c r="A34" s="1" t="s">
        <v>37</v>
      </c>
      <c r="B34" s="5" t="s">
        <v>26</v>
      </c>
      <c r="C34" s="5" t="s">
        <v>27</v>
      </c>
      <c r="D34" s="5" t="s">
        <v>28</v>
      </c>
      <c r="E34" s="5" t="s">
        <v>29</v>
      </c>
      <c r="F34" s="5" t="s">
        <v>30</v>
      </c>
      <c r="G34" s="5" t="s">
        <v>31</v>
      </c>
      <c r="H34" s="3" t="s">
        <v>32</v>
      </c>
    </row>
    <row r="35" spans="1:8" ht="11.25">
      <c r="A35" s="7" t="s">
        <v>34</v>
      </c>
      <c r="B35" s="4">
        <f>SUM(B4:B8)</f>
        <v>514.1</v>
      </c>
      <c r="C35" s="4">
        <f>SUM(D4:D8)</f>
        <v>776.5</v>
      </c>
      <c r="D35" s="4">
        <f>SUM(F4:F8)</f>
        <v>458.9</v>
      </c>
      <c r="E35" s="4">
        <f>SUM(H4:H8)</f>
        <v>630.8</v>
      </c>
      <c r="F35" s="4">
        <f>SUM(J4:J8)</f>
        <v>450.4</v>
      </c>
      <c r="G35" s="4">
        <f>SUM(L4:L8)</f>
        <v>440.7</v>
      </c>
      <c r="H35" s="4">
        <f>SUM(B35:G35)</f>
        <v>3271.4</v>
      </c>
    </row>
    <row r="36" spans="1:8" ht="11.25">
      <c r="A36" s="7" t="s">
        <v>35</v>
      </c>
      <c r="B36" s="4">
        <f>SUM(C4:C8)</f>
        <v>414.8</v>
      </c>
      <c r="C36" s="4">
        <f>SUM(E4:E8)</f>
        <v>583.9</v>
      </c>
      <c r="D36" s="4">
        <f>SUM(G4:G8)</f>
        <v>594.2</v>
      </c>
      <c r="E36" s="4">
        <f>SUM(I4:I8)</f>
        <v>458.2</v>
      </c>
      <c r="F36" s="4">
        <f>SUM(K4:K8)</f>
        <v>355.2</v>
      </c>
      <c r="G36" s="4">
        <f>SUM(M4:M8)</f>
        <v>387.70000000000005</v>
      </c>
      <c r="H36" s="4">
        <f>SUM(B36:G36)</f>
        <v>2794</v>
      </c>
    </row>
    <row r="37" spans="1:7" ht="11.25">
      <c r="A37" s="3" t="s">
        <v>32</v>
      </c>
      <c r="B37" s="4">
        <f aca="true" t="shared" si="2" ref="B37:G37">SUM(B35:B36)</f>
        <v>928.9000000000001</v>
      </c>
      <c r="C37" s="4">
        <f t="shared" si="2"/>
        <v>1360.4</v>
      </c>
      <c r="D37" s="4">
        <f t="shared" si="2"/>
        <v>1053.1</v>
      </c>
      <c r="E37" s="4">
        <f t="shared" si="2"/>
        <v>1089</v>
      </c>
      <c r="F37" s="4">
        <f t="shared" si="2"/>
        <v>805.5999999999999</v>
      </c>
      <c r="G37" s="4">
        <f t="shared" si="2"/>
        <v>828.4000000000001</v>
      </c>
    </row>
    <row r="39" spans="1:9" s="2" customFormat="1" ht="11.25">
      <c r="A39" s="1" t="s">
        <v>38</v>
      </c>
      <c r="C39" s="3" t="s">
        <v>39</v>
      </c>
      <c r="D39" s="3" t="s">
        <v>40</v>
      </c>
      <c r="E39" s="3" t="s">
        <v>41</v>
      </c>
      <c r="F39" s="3" t="s">
        <v>40</v>
      </c>
      <c r="G39" s="3" t="s">
        <v>42</v>
      </c>
      <c r="H39" s="3" t="s">
        <v>43</v>
      </c>
      <c r="I39" s="3" t="s">
        <v>44</v>
      </c>
    </row>
    <row r="40" spans="1:9" ht="11.25">
      <c r="A40" s="1" t="s">
        <v>2</v>
      </c>
      <c r="C40" s="4">
        <f>DEVSQ(H16:H20)*COUNT(H16:H20)/D10</f>
        <v>5309.97233333334</v>
      </c>
      <c r="D40" s="4">
        <f>COUNT(H16:H20)-1</f>
        <v>4</v>
      </c>
      <c r="E40" s="4">
        <f aca="true" t="shared" si="3" ref="E40:F42">C40</f>
        <v>5309.97233333334</v>
      </c>
      <c r="F40" s="4">
        <f t="shared" si="3"/>
        <v>4</v>
      </c>
      <c r="G40" s="4">
        <f>E40/F40</f>
        <v>1327.493083333335</v>
      </c>
      <c r="H40" s="4">
        <f aca="true" t="shared" si="4" ref="H40:H45">G40/G$46</f>
        <v>9.53578788466161</v>
      </c>
      <c r="I40" s="8">
        <f aca="true" t="shared" si="5" ref="I40:I45">IF(H40&gt;=1,FDIST(H40,F40,$F$46),1)</f>
        <v>0.0001753268226621802</v>
      </c>
    </row>
    <row r="41" spans="1:9" ht="11.25">
      <c r="A41" s="1" t="s">
        <v>45</v>
      </c>
      <c r="C41" s="9">
        <f>DEVSQ(B21:G21)*COUNT(B21:G21)/D10</f>
        <v>21220.903999999988</v>
      </c>
      <c r="D41" s="4">
        <f>COUNT(B21:G21)-1</f>
        <v>5</v>
      </c>
      <c r="E41" s="4">
        <f t="shared" si="3"/>
        <v>21220.903999999988</v>
      </c>
      <c r="F41" s="4">
        <f t="shared" si="3"/>
        <v>5</v>
      </c>
      <c r="G41" s="4">
        <f aca="true" t="shared" si="6" ref="G41:G46">E41/F41</f>
        <v>4244.180799999997</v>
      </c>
      <c r="H41" s="4">
        <f t="shared" si="4"/>
        <v>30.487245742425408</v>
      </c>
      <c r="I41" s="8">
        <f t="shared" si="5"/>
        <v>1.0574789392697808E-08</v>
      </c>
    </row>
    <row r="42" spans="1:9" ht="11.25">
      <c r="A42" s="1" t="s">
        <v>37</v>
      </c>
      <c r="C42" s="4">
        <f>DEVSQ(B31:C31)*COUNT(B31:C31)/D10</f>
        <v>3798.512666666661</v>
      </c>
      <c r="D42" s="4">
        <f>COUNT(B31:C31)-1</f>
        <v>1</v>
      </c>
      <c r="E42" s="4">
        <f t="shared" si="3"/>
        <v>3798.512666666661</v>
      </c>
      <c r="F42" s="4">
        <f t="shared" si="3"/>
        <v>1</v>
      </c>
      <c r="G42" s="4">
        <f t="shared" si="6"/>
        <v>3798.512666666661</v>
      </c>
      <c r="H42" s="4">
        <f t="shared" si="4"/>
        <v>27.28587555091485</v>
      </c>
      <c r="I42" s="8">
        <f t="shared" si="5"/>
        <v>4.119747373316591E-05</v>
      </c>
    </row>
    <row r="43" spans="1:9" ht="11.25">
      <c r="A43" s="1" t="s">
        <v>46</v>
      </c>
      <c r="C43" s="4">
        <f>DEVSQ(B16:G20)*COUNT(B16:G20)/D10</f>
        <v>30963.894000000004</v>
      </c>
      <c r="D43" s="4">
        <f>COUNT(B16:G20)-1</f>
        <v>29</v>
      </c>
      <c r="E43" s="4">
        <f>C43-C40-C41</f>
        <v>4433.017666666674</v>
      </c>
      <c r="F43" s="4">
        <f>D43-D40-D41</f>
        <v>20</v>
      </c>
      <c r="G43" s="4">
        <f t="shared" si="6"/>
        <v>221.6508833333337</v>
      </c>
      <c r="H43" s="4">
        <f t="shared" si="4"/>
        <v>1.5921859288390854</v>
      </c>
      <c r="I43" s="8">
        <f t="shared" si="5"/>
        <v>0.15325230038889615</v>
      </c>
    </row>
    <row r="44" spans="1:9" ht="11.25">
      <c r="A44" s="1" t="s">
        <v>47</v>
      </c>
      <c r="C44" s="4">
        <f>DEVSQ(B26:C30)*COUNT(B26:C30)/D10</f>
        <v>9400.297333333327</v>
      </c>
      <c r="D44" s="4">
        <f>COUNT(B26:C30)-1</f>
        <v>9</v>
      </c>
      <c r="E44" s="4">
        <f>C44-C40-C42</f>
        <v>291.8123333333251</v>
      </c>
      <c r="F44" s="4">
        <f>D44-D40-D42</f>
        <v>4</v>
      </c>
      <c r="G44" s="4">
        <f t="shared" si="6"/>
        <v>72.95308333333128</v>
      </c>
      <c r="H44" s="4">
        <f t="shared" si="4"/>
        <v>0.5240442582584869</v>
      </c>
      <c r="I44" s="8">
        <f t="shared" si="5"/>
        <v>1</v>
      </c>
    </row>
    <row r="45" spans="1:9" ht="11.25">
      <c r="A45" s="1" t="s">
        <v>48</v>
      </c>
      <c r="C45" s="4">
        <f>DEVSQ(B35:G36)*COUNT(B35:G36)/D10</f>
        <v>31913.318000000007</v>
      </c>
      <c r="D45" s="4">
        <f>COUNT(B35:G36)-1</f>
        <v>11</v>
      </c>
      <c r="E45" s="4">
        <f>C45-C42-C41</f>
        <v>6893.901333333357</v>
      </c>
      <c r="F45" s="4">
        <f>D45-D42-D41</f>
        <v>5</v>
      </c>
      <c r="G45" s="4">
        <f t="shared" si="6"/>
        <v>1378.7802666666714</v>
      </c>
      <c r="H45" s="4">
        <f t="shared" si="4"/>
        <v>9.904199372155322</v>
      </c>
      <c r="I45" s="8">
        <f t="shared" si="5"/>
        <v>6.992505360661747E-05</v>
      </c>
    </row>
    <row r="46" spans="1:7" ht="11.25">
      <c r="A46" s="1" t="s">
        <v>32</v>
      </c>
      <c r="C46" s="4">
        <f>DEVSQ(B4:M8)</f>
        <v>44732.353999999985</v>
      </c>
      <c r="D46" s="4">
        <f>COUNT(B4:M8)-1</f>
        <v>59</v>
      </c>
      <c r="E46" s="4">
        <f>C46-SUM(E40:E45)</f>
        <v>2784.233666666638</v>
      </c>
      <c r="F46" s="4">
        <f>D46-SUM(F40:F45)</f>
        <v>20</v>
      </c>
      <c r="G46" s="4">
        <f t="shared" si="6"/>
        <v>139.2116833333319</v>
      </c>
    </row>
  </sheetData>
  <mergeCells count="4">
    <mergeCell ref="B2:M2"/>
    <mergeCell ref="A14:H14"/>
    <mergeCell ref="A24:D24"/>
    <mergeCell ref="A33:H33"/>
  </mergeCells>
  <printOptions/>
  <pageMargins left="0.75" right="0.75" top="1" bottom="1" header="0.4921259845" footer="0.492125984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cri-infobiogen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pczola</dc:creator>
  <cp:keywords/>
  <dc:description/>
  <cp:lastModifiedBy>pascale</cp:lastModifiedBy>
  <cp:lastPrinted>2001-06-19T06:13:12Z</cp:lastPrinted>
  <dcterms:created xsi:type="dcterms:W3CDTF">2001-04-26T06:47:27Z</dcterms:created>
  <dcterms:modified xsi:type="dcterms:W3CDTF">2008-05-30T12:04:34Z</dcterms:modified>
  <cp:category/>
  <cp:version/>
  <cp:contentType/>
  <cp:contentStatus/>
</cp:coreProperties>
</file>